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<sst xmlns="http://schemas.openxmlformats.org/spreadsheetml/2006/main" count="286" uniqueCount="103">
  <si>
    <t>ПРОТОКОЛ МУНИЦИПАЛЬНОГО ЭТАПА ВСЕРОССИЙСКОЙ ОЛИМПИАДЫ ШКОЛЬНИКОВ ПО ПРЕДМЕТУ "ФИЗИЧЕСКАЯ КУЛЬТУРА"</t>
  </si>
  <si>
    <t>20-21 ноября 2020 года</t>
  </si>
  <si>
    <t>Косинский МО</t>
  </si>
  <si>
    <t xml:space="preserve">ДЕВУШКИ  9 - 11 кл.                                    </t>
  </si>
  <si>
    <t>№ п/п</t>
  </si>
  <si>
    <t xml:space="preserve">Фамилия </t>
  </si>
  <si>
    <t>Имя</t>
  </si>
  <si>
    <t>Отчество</t>
  </si>
  <si>
    <t>Территория</t>
  </si>
  <si>
    <t>Образовательное учреждение</t>
  </si>
  <si>
    <t>Образовательное учреждение (сокращенное наименвание)</t>
  </si>
  <si>
    <t>класс</t>
  </si>
  <si>
    <t>Теория</t>
  </si>
  <si>
    <t>Гимнастика</t>
  </si>
  <si>
    <t>Баскетбол</t>
  </si>
  <si>
    <t xml:space="preserve">Бег 1000 м или Прикладная ФК </t>
  </si>
  <si>
    <t>Сумма зачетных баллов</t>
  </si>
  <si>
    <t>место</t>
  </si>
  <si>
    <t>СТАТУС</t>
  </si>
  <si>
    <t>Учитель физической культуры, подготовивший участника</t>
  </si>
  <si>
    <t>Сумма баллов</t>
  </si>
  <si>
    <t>Зачетный балл</t>
  </si>
  <si>
    <t>рез-т</t>
  </si>
  <si>
    <t>мин</t>
  </si>
  <si>
    <t>сек</t>
  </si>
  <si>
    <t>рез-т в сек</t>
  </si>
  <si>
    <t>1</t>
  </si>
  <si>
    <t>Салтанова</t>
  </si>
  <si>
    <t>Роксана</t>
  </si>
  <si>
    <t xml:space="preserve"> </t>
  </si>
  <si>
    <t xml:space="preserve">Муниципальное автономное общеобразовательное учреждение "Сылвенская средняя школа"  </t>
  </si>
  <si>
    <t>МБОУ "Чазевская ООШ"</t>
  </si>
  <si>
    <t>ПОБЕДИТЕЛЬ</t>
  </si>
  <si>
    <t>Петрова Мария Васильевна</t>
  </si>
  <si>
    <t>Председатель жюри:</t>
  </si>
  <si>
    <t>Члены жюри:</t>
  </si>
  <si>
    <t xml:space="preserve">ЮНОШИ 9 -11 кл. </t>
  </si>
  <si>
    <t>Меньшиков</t>
  </si>
  <si>
    <t>Данила</t>
  </si>
  <si>
    <t>Андреевич</t>
  </si>
  <si>
    <t xml:space="preserve">Муниципальное автономное общеобразовательное учреждение "Юговская средняя школа"  </t>
  </si>
  <si>
    <t>МБОУ "Косинская СОШ"</t>
  </si>
  <si>
    <t>Федосеева Антонина Васильевна</t>
  </si>
  <si>
    <t>2</t>
  </si>
  <si>
    <t>Удников</t>
  </si>
  <si>
    <t>Лев</t>
  </si>
  <si>
    <t>Денисович</t>
  </si>
  <si>
    <t xml:space="preserve">Муниципальное автономное общеобразовательное учреждение "Кондратовская средняя школа"  </t>
  </si>
  <si>
    <t>ПРИЗЕР</t>
  </si>
  <si>
    <t>3</t>
  </si>
  <si>
    <t>Ильиных</t>
  </si>
  <si>
    <t>Денис</t>
  </si>
  <si>
    <t>Иванович</t>
  </si>
  <si>
    <t>Председатель жюри</t>
  </si>
  <si>
    <t xml:space="preserve">ДЕВУШКИ 7-8 кл. </t>
  </si>
  <si>
    <t xml:space="preserve">Мизева </t>
  </si>
  <si>
    <t>Татьяна</t>
  </si>
  <si>
    <t>Александровна</t>
  </si>
  <si>
    <t xml:space="preserve">Муниципальное автономное общеобразовательное учреждение "Бабкинская средняя школа"  </t>
  </si>
  <si>
    <t>Победитель</t>
  </si>
  <si>
    <t>Меньшиков Максим Григорьевич</t>
  </si>
  <si>
    <t>Бушуева</t>
  </si>
  <si>
    <t>Дарья</t>
  </si>
  <si>
    <t>Призер</t>
  </si>
  <si>
    <t>Кузьминых Юрий Николаевич</t>
  </si>
  <si>
    <t>Нилогова</t>
  </si>
  <si>
    <t>Олеся</t>
  </si>
  <si>
    <t xml:space="preserve">Муниципальное автономное общеобразовательное учреждение "Мулянская средняя школа"  </t>
  </si>
  <si>
    <t>4</t>
  </si>
  <si>
    <t>Останина</t>
  </si>
  <si>
    <t>Елизавета</t>
  </si>
  <si>
    <t>Сергеевна</t>
  </si>
  <si>
    <t xml:space="preserve">Муниципальное автономное общеобразовательное учреждение "Савинская средняя школа"  </t>
  </si>
  <si>
    <t>МБОУ "Кордонская ООШ"</t>
  </si>
  <si>
    <t>Борисова Алевтина Геннадьевна</t>
  </si>
  <si>
    <t>ЮНОШИ 7 - 8 кл.</t>
  </si>
  <si>
    <t>время</t>
  </si>
  <si>
    <t>штраф</t>
  </si>
  <si>
    <t>итоговый результат</t>
  </si>
  <si>
    <t>Тимофеев</t>
  </si>
  <si>
    <t>Олег</t>
  </si>
  <si>
    <t>Евгеньевич</t>
  </si>
  <si>
    <t xml:space="preserve">Муниципальное автономное общеобразовательное учреждение "Усть-Качкинская средняя школа"  </t>
  </si>
  <si>
    <t>Кудинов</t>
  </si>
  <si>
    <t>Александр</t>
  </si>
  <si>
    <t>Артемович</t>
  </si>
  <si>
    <t xml:space="preserve">Голев </t>
  </si>
  <si>
    <t>Данил</t>
  </si>
  <si>
    <t>Александрович</t>
  </si>
  <si>
    <t xml:space="preserve">Муниципальное автономное общеобразовательное учреждение "Конзаводская средняя школа имени В.К. Блюхера"  </t>
  </si>
  <si>
    <t>Каячев</t>
  </si>
  <si>
    <t>Василий</t>
  </si>
  <si>
    <t>Яковлевич</t>
  </si>
  <si>
    <t>участник</t>
  </si>
  <si>
    <t>5</t>
  </si>
  <si>
    <t>Сизов</t>
  </si>
  <si>
    <t>Кирилл</t>
  </si>
  <si>
    <t>Максимович</t>
  </si>
  <si>
    <t xml:space="preserve">Муниципальное автономное общеобразовательное учреждение "Култаевская средняя школа"  </t>
  </si>
  <si>
    <t xml:space="preserve"> МБОУ "Косинская СОШ"</t>
  </si>
  <si>
    <t>6</t>
  </si>
  <si>
    <t>Мехоношин</t>
  </si>
  <si>
    <t>Руслан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</si>
</sst>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"/>
    <numFmt numFmtId="16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b/>
      <sz val="1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Arial Cyr"/>
      <family val="0"/>
    </font>
    <font>
      <sz val="11"/>
      <color indexed="8"/>
      <name val="Times New Roman"/>
      <family val="1"/>
    </font>
    <font>
      <b/>
      <sz val="18"/>
      <name val="Arial Cyr"/>
      <family val="0"/>
    </font>
    <font>
      <b/>
      <sz val="14"/>
      <name val="Calibri"/>
      <family val="2"/>
    </font>
    <font>
      <b/>
      <sz val="24"/>
      <name val="Arial Cyr"/>
      <family val="0"/>
    </font>
    <font>
      <b/>
      <sz val="22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1">
    <xf numFmtId="164" fontId="0" fillId="0" borderId="0" xfId="0" applyAlignment="1">
      <alignment/>
    </xf>
    <xf numFmtId="165" fontId="2" fillId="0" borderId="0" xfId="20" applyNumberFormat="1">
      <alignment/>
      <protection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4" fontId="3" fillId="0" borderId="0" xfId="20" applyFont="1" applyAlignment="1">
      <alignment horizontal="center" wrapText="1"/>
      <protection/>
    </xf>
    <xf numFmtId="164" fontId="2" fillId="0" borderId="0" xfId="20" applyFont="1">
      <alignment/>
      <protection/>
    </xf>
    <xf numFmtId="164" fontId="4" fillId="0" borderId="0" xfId="20" applyFont="1" applyFill="1" applyBorder="1" applyAlignment="1">
      <alignment horizontal="left"/>
      <protection/>
    </xf>
    <xf numFmtId="164" fontId="4" fillId="0" borderId="0" xfId="20" applyFont="1" applyFill="1" applyBorder="1" applyAlignment="1">
      <alignment/>
      <protection/>
    </xf>
    <xf numFmtId="164" fontId="4" fillId="0" borderId="0" xfId="20" applyFont="1" applyFill="1" applyAlignment="1">
      <alignment/>
      <protection/>
    </xf>
    <xf numFmtId="164" fontId="5" fillId="0" borderId="1" xfId="20" applyFont="1" applyFill="1" applyBorder="1" applyAlignment="1">
      <alignment horizontal="left"/>
      <protection/>
    </xf>
    <xf numFmtId="164" fontId="6" fillId="0" borderId="1" xfId="20" applyFont="1" applyFill="1" applyBorder="1" applyAlignment="1">
      <alignment/>
      <protection/>
    </xf>
    <xf numFmtId="164" fontId="6" fillId="0" borderId="2" xfId="20" applyFont="1" applyFill="1" applyBorder="1" applyAlignment="1">
      <alignment/>
      <protection/>
    </xf>
    <xf numFmtId="165" fontId="4" fillId="0" borderId="3" xfId="20" applyNumberFormat="1" applyFont="1" applyFill="1" applyBorder="1" applyAlignment="1">
      <alignment horizontal="center" wrapText="1"/>
      <protection/>
    </xf>
    <xf numFmtId="164" fontId="7" fillId="0" borderId="3" xfId="20" applyFont="1" applyFill="1" applyBorder="1" applyAlignment="1">
      <alignment horizontal="center" vertical="center" wrapText="1"/>
      <protection/>
    </xf>
    <xf numFmtId="164" fontId="4" fillId="0" borderId="3" xfId="20" applyFont="1" applyFill="1" applyBorder="1" applyAlignment="1">
      <alignment horizontal="center" vertical="center" wrapText="1"/>
      <protection/>
    </xf>
    <xf numFmtId="164" fontId="4" fillId="0" borderId="3" xfId="20" applyFont="1" applyFill="1" applyBorder="1" applyAlignment="1">
      <alignment horizontal="center" vertical="center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/>
      <protection/>
    </xf>
    <xf numFmtId="164" fontId="8" fillId="0" borderId="3" xfId="20" applyFont="1" applyBorder="1" applyAlignment="1">
      <alignment horizontal="center"/>
      <protection/>
    </xf>
    <xf numFmtId="164" fontId="8" fillId="0" borderId="4" xfId="20" applyFont="1" applyBorder="1" applyAlignment="1">
      <alignment horizontal="center"/>
      <protection/>
    </xf>
    <xf numFmtId="164" fontId="8" fillId="0" borderId="5" xfId="20" applyFont="1" applyBorder="1" applyAlignment="1">
      <alignment horizontal="center" wrapText="1"/>
      <protection/>
    </xf>
    <xf numFmtId="164" fontId="4" fillId="2" borderId="3" xfId="20" applyFont="1" applyFill="1" applyBorder="1" applyAlignment="1">
      <alignment horizontal="center" wrapText="1"/>
      <protection/>
    </xf>
    <xf numFmtId="164" fontId="4" fillId="0" borderId="3" xfId="20" applyFont="1" applyBorder="1" applyAlignment="1">
      <alignment horizontal="center"/>
      <protection/>
    </xf>
    <xf numFmtId="164" fontId="9" fillId="0" borderId="3" xfId="0" applyFont="1" applyFill="1" applyBorder="1" applyAlignment="1">
      <alignment horizontal="center" wrapText="1"/>
    </xf>
    <xf numFmtId="164" fontId="2" fillId="3" borderId="3" xfId="20" applyFont="1" applyFill="1" applyBorder="1" applyAlignment="1">
      <alignment horizontal="center" wrapText="1"/>
      <protection/>
    </xf>
    <xf numFmtId="164" fontId="2" fillId="3" borderId="3" xfId="20" applyFont="1" applyFill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5" fontId="2" fillId="0" borderId="3" xfId="20" applyNumberFormat="1" applyFont="1" applyBorder="1" applyAlignment="1">
      <alignment horizontal="center"/>
      <protection/>
    </xf>
    <xf numFmtId="164" fontId="10" fillId="0" borderId="3" xfId="0" applyFont="1" applyFill="1" applyBorder="1" applyAlignment="1">
      <alignment wrapText="1"/>
    </xf>
    <xf numFmtId="164" fontId="9" fillId="0" borderId="3" xfId="0" applyFont="1" applyFill="1" applyBorder="1" applyAlignment="1">
      <alignment wrapText="1"/>
    </xf>
    <xf numFmtId="164" fontId="11" fillId="0" borderId="3" xfId="0" applyFont="1" applyFill="1" applyBorder="1" applyAlignment="1">
      <alignment wrapText="1"/>
    </xf>
    <xf numFmtId="164" fontId="12" fillId="0" borderId="3" xfId="0" applyFont="1" applyFill="1" applyBorder="1" applyAlignment="1">
      <alignment wrapText="1"/>
    </xf>
    <xf numFmtId="164" fontId="13" fillId="0" borderId="3" xfId="0" applyFont="1" applyFill="1" applyBorder="1" applyAlignment="1">
      <alignment wrapText="1"/>
    </xf>
    <xf numFmtId="164" fontId="11" fillId="0" borderId="3" xfId="0" applyFont="1" applyFill="1" applyBorder="1" applyAlignment="1">
      <alignment horizontal="center"/>
    </xf>
    <xf numFmtId="166" fontId="2" fillId="3" borderId="3" xfId="20" applyNumberFormat="1" applyFont="1" applyFill="1" applyBorder="1" applyAlignment="1">
      <alignment horizontal="center"/>
      <protection/>
    </xf>
    <xf numFmtId="166" fontId="2" fillId="2" borderId="3" xfId="20" applyNumberFormat="1" applyFont="1" applyFill="1" applyBorder="1" applyAlignment="1">
      <alignment horizontal="center"/>
      <protection/>
    </xf>
    <xf numFmtId="167" fontId="2" fillId="3" borderId="3" xfId="20" applyNumberFormat="1" applyFont="1" applyFill="1" applyBorder="1" applyAlignment="1">
      <alignment horizontal="center"/>
      <protection/>
    </xf>
    <xf numFmtId="164" fontId="14" fillId="0" borderId="3" xfId="20" applyNumberFormat="1" applyFont="1" applyBorder="1" applyAlignment="1">
      <alignment horizontal="center"/>
      <protection/>
    </xf>
    <xf numFmtId="166" fontId="14" fillId="0" borderId="3" xfId="20" applyNumberFormat="1" applyFont="1" applyBorder="1" applyAlignment="1">
      <alignment horizontal="center"/>
      <protection/>
    </xf>
    <xf numFmtId="166" fontId="3" fillId="2" borderId="3" xfId="20" applyNumberFormat="1" applyFont="1" applyFill="1" applyBorder="1" applyAlignment="1">
      <alignment horizontal="center"/>
      <protection/>
    </xf>
    <xf numFmtId="164" fontId="3" fillId="0" borderId="3" xfId="20" applyNumberFormat="1" applyFont="1" applyBorder="1" applyAlignment="1">
      <alignment horizontal="center"/>
      <protection/>
    </xf>
    <xf numFmtId="164" fontId="14" fillId="0" borderId="6" xfId="20" applyNumberFormat="1" applyFont="1" applyFill="1" applyBorder="1" applyAlignment="1">
      <alignment horizontal="center"/>
      <protection/>
    </xf>
    <xf numFmtId="164" fontId="9" fillId="0" borderId="6" xfId="0" applyFont="1" applyFill="1" applyBorder="1" applyAlignment="1">
      <alignment wrapText="1"/>
    </xf>
    <xf numFmtId="164" fontId="2" fillId="0" borderId="0" xfId="20" applyNumberFormat="1" applyFont="1">
      <alignment/>
      <protection/>
    </xf>
    <xf numFmtId="164" fontId="15" fillId="0" borderId="0" xfId="0" applyFont="1" applyFill="1" applyBorder="1" applyAlignment="1">
      <alignment horizontal="left"/>
    </xf>
    <xf numFmtId="164" fontId="2" fillId="0" borderId="0" xfId="20" applyFill="1">
      <alignment/>
      <protection/>
    </xf>
    <xf numFmtId="164" fontId="2" fillId="0" borderId="0" xfId="20" applyFill="1" applyAlignment="1">
      <alignment horizontal="center"/>
      <protection/>
    </xf>
    <xf numFmtId="164" fontId="4" fillId="0" borderId="0" xfId="20" applyFont="1" applyBorder="1" applyAlignment="1">
      <alignment/>
      <protection/>
    </xf>
    <xf numFmtId="164" fontId="11" fillId="0" borderId="0" xfId="0" applyFont="1" applyFill="1" applyBorder="1" applyAlignment="1">
      <alignment wrapText="1"/>
    </xf>
    <xf numFmtId="164" fontId="3" fillId="0" borderId="1" xfId="20" applyFont="1" applyBorder="1" applyAlignment="1">
      <alignment/>
      <protection/>
    </xf>
    <xf numFmtId="164" fontId="16" fillId="0" borderId="0" xfId="20" applyFont="1" applyBorder="1" applyAlignment="1">
      <alignment horizontal="center"/>
      <protection/>
    </xf>
    <xf numFmtId="165" fontId="4" fillId="0" borderId="3" xfId="20" applyNumberFormat="1" applyFont="1" applyBorder="1" applyAlignment="1">
      <alignment horizontal="center" wrapText="1"/>
      <protection/>
    </xf>
    <xf numFmtId="164" fontId="7" fillId="0" borderId="3" xfId="20" applyFont="1" applyBorder="1" applyAlignment="1">
      <alignment horizontal="center" vertical="center" wrapText="1"/>
      <protection/>
    </xf>
    <xf numFmtId="165" fontId="2" fillId="0" borderId="3" xfId="20" applyNumberFormat="1" applyFont="1" applyFill="1" applyBorder="1" applyAlignment="1">
      <alignment horizontal="center"/>
      <protection/>
    </xf>
    <xf numFmtId="164" fontId="17" fillId="0" borderId="3" xfId="0" applyFont="1" applyFill="1" applyBorder="1" applyAlignment="1">
      <alignment wrapText="1"/>
    </xf>
    <xf numFmtId="164" fontId="12" fillId="0" borderId="3" xfId="0" applyFont="1" applyFill="1" applyBorder="1" applyAlignment="1">
      <alignment vertical="top" wrapText="1"/>
    </xf>
    <xf numFmtId="164" fontId="11" fillId="0" borderId="3" xfId="20" applyFont="1" applyFill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4" fontId="14" fillId="0" borderId="1" xfId="20" applyFont="1" applyBorder="1" applyAlignment="1">
      <alignment/>
      <protection/>
    </xf>
    <xf numFmtId="164" fontId="16" fillId="0" borderId="0" xfId="20" applyFont="1" applyBorder="1" applyAlignment="1">
      <alignment/>
      <protection/>
    </xf>
    <xf numFmtId="164" fontId="3" fillId="0" borderId="0" xfId="20" applyFont="1" applyBorder="1" applyAlignment="1">
      <alignment/>
      <protection/>
    </xf>
    <xf numFmtId="164" fontId="18" fillId="0" borderId="0" xfId="20" applyFont="1" applyBorder="1" applyAlignment="1">
      <alignment/>
      <protection/>
    </xf>
    <xf numFmtId="164" fontId="11" fillId="0" borderId="6" xfId="0" applyFont="1" applyFill="1" applyBorder="1" applyAlignment="1">
      <alignment horizontal="center"/>
    </xf>
    <xf numFmtId="168" fontId="2" fillId="3" borderId="3" xfId="20" applyNumberFormat="1" applyFont="1" applyFill="1" applyBorder="1" applyAlignment="1">
      <alignment horizontal="center"/>
      <protection/>
    </xf>
    <xf numFmtId="164" fontId="14" fillId="0" borderId="6" xfId="20" applyNumberFormat="1" applyFont="1" applyBorder="1" applyAlignment="1">
      <alignment horizontal="center"/>
      <protection/>
    </xf>
    <xf numFmtId="164" fontId="19" fillId="0" borderId="0" xfId="20" applyFont="1" applyBorder="1" applyAlignment="1">
      <alignment horizontal="center"/>
      <protection/>
    </xf>
    <xf numFmtId="164" fontId="20" fillId="0" borderId="3" xfId="20" applyFont="1" applyBorder="1" applyAlignment="1">
      <alignment horizontal="center"/>
      <protection/>
    </xf>
    <xf numFmtId="164" fontId="20" fillId="0" borderId="3" xfId="20" applyFont="1" applyBorder="1" applyAlignment="1">
      <alignment horizontal="center" wrapText="1"/>
      <protection/>
    </xf>
    <xf numFmtId="164" fontId="20" fillId="0" borderId="6" xfId="20" applyFont="1" applyBorder="1" applyAlignment="1">
      <alignment horizontal="center"/>
      <protection/>
    </xf>
    <xf numFmtId="164" fontId="21" fillId="0" borderId="7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8.00390625" defaultRowHeight="15"/>
  <cols>
    <col min="1" max="1" width="4.28125" style="1" customWidth="1"/>
    <col min="2" max="2" width="15.7109375" style="2" customWidth="1"/>
    <col min="3" max="3" width="10.28125" style="2" customWidth="1"/>
    <col min="4" max="4" width="16.7109375" style="2" customWidth="1"/>
    <col min="5" max="5" width="17.57421875" style="2" customWidth="1"/>
    <col min="6" max="6" width="77.421875" style="2" hidden="1" customWidth="1"/>
    <col min="7" max="7" width="23.710937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32.28125" style="2" customWidth="1"/>
    <col min="23" max="16384" width="9.140625" style="2" customWidth="1"/>
  </cols>
  <sheetData>
    <row r="1" spans="1:21" s="6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8" ht="22.5" customHeight="1">
      <c r="A2" s="7" t="s">
        <v>1</v>
      </c>
      <c r="B2" s="7"/>
      <c r="C2" s="7"/>
      <c r="D2" s="8"/>
      <c r="E2" s="8"/>
      <c r="F2" s="9"/>
      <c r="G2" s="8" t="s">
        <v>2</v>
      </c>
      <c r="H2" s="8"/>
    </row>
    <row r="3" spans="1:8" ht="28.5" customHeight="1">
      <c r="A3" s="10" t="s">
        <v>3</v>
      </c>
      <c r="B3" s="10"/>
      <c r="C3" s="10"/>
      <c r="D3" s="11"/>
      <c r="E3" s="11"/>
      <c r="F3" s="12"/>
      <c r="G3" s="11"/>
      <c r="H3" s="11"/>
    </row>
    <row r="4" spans="1:22" s="6" customFormat="1" ht="34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5" t="s">
        <v>9</v>
      </c>
      <c r="G4" s="17" t="s">
        <v>10</v>
      </c>
      <c r="H4" s="18" t="s">
        <v>11</v>
      </c>
      <c r="I4" s="19" t="s">
        <v>12</v>
      </c>
      <c r="J4" s="19"/>
      <c r="K4" s="19" t="s">
        <v>13</v>
      </c>
      <c r="L4" s="19"/>
      <c r="M4" s="20" t="s">
        <v>14</v>
      </c>
      <c r="N4" s="20"/>
      <c r="O4" s="21" t="s">
        <v>15</v>
      </c>
      <c r="P4" s="21"/>
      <c r="Q4" s="21"/>
      <c r="R4" s="21"/>
      <c r="S4" s="22" t="s">
        <v>16</v>
      </c>
      <c r="T4" s="23" t="s">
        <v>17</v>
      </c>
      <c r="U4" s="23" t="s">
        <v>18</v>
      </c>
      <c r="V4" s="24" t="s">
        <v>19</v>
      </c>
    </row>
    <row r="5" spans="1:22" s="6" customFormat="1" ht="14.25" customHeight="1">
      <c r="A5" s="13"/>
      <c r="B5" s="14"/>
      <c r="C5" s="14"/>
      <c r="D5" s="15"/>
      <c r="E5" s="16"/>
      <c r="F5" s="15"/>
      <c r="G5" s="17"/>
      <c r="H5" s="18"/>
      <c r="I5" s="25" t="s">
        <v>20</v>
      </c>
      <c r="J5" s="22" t="s">
        <v>21</v>
      </c>
      <c r="K5" s="26" t="s">
        <v>22</v>
      </c>
      <c r="L5" s="22" t="s">
        <v>21</v>
      </c>
      <c r="M5" s="26" t="s">
        <v>22</v>
      </c>
      <c r="N5" s="22" t="s">
        <v>21</v>
      </c>
      <c r="O5" s="27" t="s">
        <v>23</v>
      </c>
      <c r="P5" s="27" t="s">
        <v>24</v>
      </c>
      <c r="Q5" s="25" t="s">
        <v>25</v>
      </c>
      <c r="R5" s="22" t="s">
        <v>21</v>
      </c>
      <c r="S5" s="22"/>
      <c r="T5" s="23"/>
      <c r="U5" s="23"/>
      <c r="V5" s="24"/>
    </row>
    <row r="6" spans="1:22" s="6" customFormat="1" ht="25.5" customHeight="1">
      <c r="A6" s="13"/>
      <c r="B6" s="14"/>
      <c r="C6" s="14"/>
      <c r="D6" s="15"/>
      <c r="E6" s="16"/>
      <c r="F6" s="15"/>
      <c r="G6" s="17"/>
      <c r="H6" s="18"/>
      <c r="I6" s="25"/>
      <c r="J6" s="22"/>
      <c r="K6" s="26"/>
      <c r="L6" s="22"/>
      <c r="M6" s="26"/>
      <c r="N6" s="22"/>
      <c r="O6" s="27"/>
      <c r="P6" s="27"/>
      <c r="Q6" s="25"/>
      <c r="R6" s="22"/>
      <c r="S6" s="22"/>
      <c r="T6" s="23"/>
      <c r="U6" s="23"/>
      <c r="V6" s="24"/>
    </row>
    <row r="7" spans="1:22" s="44" customFormat="1" ht="31.5" customHeight="1">
      <c r="A7" s="28" t="s">
        <v>26</v>
      </c>
      <c r="B7" s="29" t="s">
        <v>27</v>
      </c>
      <c r="C7" s="30" t="s">
        <v>28</v>
      </c>
      <c r="D7" s="31" t="s">
        <v>29</v>
      </c>
      <c r="E7" s="31" t="s">
        <v>2</v>
      </c>
      <c r="F7" s="32" t="s">
        <v>30</v>
      </c>
      <c r="G7" s="33" t="s">
        <v>31</v>
      </c>
      <c r="H7" s="34">
        <v>9</v>
      </c>
      <c r="I7" s="35">
        <v>4</v>
      </c>
      <c r="J7" s="36">
        <f>20*I7/59</f>
        <v>1.3559322033898304</v>
      </c>
      <c r="K7" s="37">
        <v>11.5</v>
      </c>
      <c r="L7" s="36">
        <f>30*K7/11.5</f>
        <v>30</v>
      </c>
      <c r="M7" s="35">
        <v>38.19</v>
      </c>
      <c r="N7" s="36">
        <f>20*38.19/M7</f>
        <v>20</v>
      </c>
      <c r="O7" s="38" t="s">
        <v>29</v>
      </c>
      <c r="P7" s="39" t="s">
        <v>29</v>
      </c>
      <c r="Q7" s="35">
        <v>65.57</v>
      </c>
      <c r="R7" s="36">
        <f>30*65.57/Q7</f>
        <v>30</v>
      </c>
      <c r="S7" s="40">
        <f>SUM(J7,L7,N7,R7)</f>
        <v>81.35593220338983</v>
      </c>
      <c r="T7" s="41">
        <v>1</v>
      </c>
      <c r="U7" s="42" t="s">
        <v>32</v>
      </c>
      <c r="V7" s="43" t="s">
        <v>33</v>
      </c>
    </row>
    <row r="8" ht="28.5" customHeight="1"/>
    <row r="9" spans="2:10" ht="15">
      <c r="B9" s="45" t="s">
        <v>34</v>
      </c>
      <c r="C9" s="45"/>
      <c r="D9" s="45"/>
      <c r="E9" s="45"/>
      <c r="F9" s="45"/>
      <c r="G9" s="45"/>
      <c r="H9" s="45"/>
      <c r="I9" s="45"/>
      <c r="J9" s="45"/>
    </row>
    <row r="11" ht="12.75">
      <c r="B11" s="2" t="s">
        <v>35</v>
      </c>
    </row>
  </sheetData>
  <sheetProtection selectLockedCells="1" selectUnlockedCells="1"/>
  <mergeCells count="30">
    <mergeCell ref="A1:T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J4"/>
    <mergeCell ref="K4:L4"/>
    <mergeCell ref="M4:N4"/>
    <mergeCell ref="O4:R4"/>
    <mergeCell ref="S4:S6"/>
    <mergeCell ref="T4:T6"/>
    <mergeCell ref="U4:U6"/>
    <mergeCell ref="V4:V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9:J9"/>
  </mergeCells>
  <printOptions horizontalCentered="1"/>
  <pageMargins left="0.19652777777777777" right="0.19652777777777777" top="0.19652777777777777" bottom="0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" sqref="J7"/>
    </sheetView>
  </sheetViews>
  <sheetFormatPr defaultColWidth="8.00390625" defaultRowHeight="15"/>
  <cols>
    <col min="1" max="1" width="4.421875" style="1" customWidth="1"/>
    <col min="2" max="2" width="15.7109375" style="2" customWidth="1"/>
    <col min="3" max="3" width="10.7109375" style="46" customWidth="1"/>
    <col min="4" max="4" width="13.00390625" style="2" customWidth="1"/>
    <col min="5" max="5" width="16.140625" style="2" customWidth="1"/>
    <col min="6" max="6" width="73.421875" style="2" hidden="1" customWidth="1"/>
    <col min="7" max="7" width="22.421875" style="2" customWidth="1"/>
    <col min="8" max="8" width="6.140625" style="47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6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8" ht="15" customHeight="1">
      <c r="A2" s="7" t="s">
        <v>1</v>
      </c>
      <c r="B2" s="7"/>
      <c r="C2" s="7"/>
      <c r="D2" s="48"/>
      <c r="E2" s="48"/>
      <c r="F2" s="48"/>
      <c r="G2" s="49" t="s">
        <v>2</v>
      </c>
      <c r="H2" s="8"/>
    </row>
    <row r="3" spans="1:8" ht="17.25" customHeight="1">
      <c r="A3" s="50" t="s">
        <v>36</v>
      </c>
      <c r="B3" s="50"/>
      <c r="C3" s="51" t="s">
        <v>29</v>
      </c>
      <c r="D3" s="51"/>
      <c r="E3" s="51"/>
      <c r="F3" s="51"/>
      <c r="G3" s="51"/>
      <c r="H3" s="51"/>
    </row>
    <row r="4" spans="1:22" s="6" customFormat="1" ht="34.5" customHeight="1">
      <c r="A4" s="52" t="s">
        <v>4</v>
      </c>
      <c r="B4" s="53" t="s">
        <v>5</v>
      </c>
      <c r="C4" s="14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8" t="s">
        <v>11</v>
      </c>
      <c r="I4" s="19" t="s">
        <v>12</v>
      </c>
      <c r="J4" s="19"/>
      <c r="K4" s="19" t="s">
        <v>13</v>
      </c>
      <c r="L4" s="19"/>
      <c r="M4" s="20" t="s">
        <v>14</v>
      </c>
      <c r="N4" s="20"/>
      <c r="O4" s="21" t="s">
        <v>15</v>
      </c>
      <c r="P4" s="21"/>
      <c r="Q4" s="21"/>
      <c r="R4" s="21"/>
      <c r="S4" s="22" t="s">
        <v>16</v>
      </c>
      <c r="T4" s="23" t="s">
        <v>17</v>
      </c>
      <c r="U4" s="23" t="s">
        <v>18</v>
      </c>
      <c r="V4" s="24" t="s">
        <v>19</v>
      </c>
    </row>
    <row r="5" spans="1:22" s="6" customFormat="1" ht="14.25" customHeight="1">
      <c r="A5" s="52"/>
      <c r="B5" s="53"/>
      <c r="C5" s="14"/>
      <c r="D5" s="17"/>
      <c r="E5" s="18"/>
      <c r="F5" s="17"/>
      <c r="G5" s="17"/>
      <c r="H5" s="18"/>
      <c r="I5" s="25" t="s">
        <v>20</v>
      </c>
      <c r="J5" s="22" t="s">
        <v>21</v>
      </c>
      <c r="K5" s="26" t="s">
        <v>22</v>
      </c>
      <c r="L5" s="22" t="s">
        <v>21</v>
      </c>
      <c r="M5" s="26" t="s">
        <v>22</v>
      </c>
      <c r="N5" s="22" t="s">
        <v>21</v>
      </c>
      <c r="O5" s="27" t="s">
        <v>23</v>
      </c>
      <c r="P5" s="27" t="s">
        <v>24</v>
      </c>
      <c r="Q5" s="25" t="s">
        <v>25</v>
      </c>
      <c r="R5" s="22" t="s">
        <v>21</v>
      </c>
      <c r="S5" s="22"/>
      <c r="T5" s="23"/>
      <c r="U5" s="23"/>
      <c r="V5" s="24"/>
    </row>
    <row r="6" spans="1:22" s="6" customFormat="1" ht="34.5" customHeight="1">
      <c r="A6" s="52"/>
      <c r="B6" s="53"/>
      <c r="C6" s="14"/>
      <c r="D6" s="17"/>
      <c r="E6" s="18"/>
      <c r="F6" s="17"/>
      <c r="G6" s="17"/>
      <c r="H6" s="18"/>
      <c r="I6" s="25"/>
      <c r="J6" s="22"/>
      <c r="K6" s="26"/>
      <c r="L6" s="22"/>
      <c r="M6" s="26"/>
      <c r="N6" s="22"/>
      <c r="O6" s="27"/>
      <c r="P6" s="27"/>
      <c r="Q6" s="25"/>
      <c r="R6" s="22"/>
      <c r="S6" s="22"/>
      <c r="T6" s="23"/>
      <c r="U6" s="23"/>
      <c r="V6" s="24"/>
    </row>
    <row r="7" spans="1:22" s="44" customFormat="1" ht="31.5" customHeight="1">
      <c r="A7" s="54" t="s">
        <v>26</v>
      </c>
      <c r="B7" s="55" t="s">
        <v>37</v>
      </c>
      <c r="C7" s="30" t="s">
        <v>38</v>
      </c>
      <c r="D7" s="31" t="s">
        <v>39</v>
      </c>
      <c r="E7" s="31" t="s">
        <v>2</v>
      </c>
      <c r="F7" s="56" t="s">
        <v>40</v>
      </c>
      <c r="G7" s="33" t="s">
        <v>41</v>
      </c>
      <c r="H7" s="34">
        <v>9</v>
      </c>
      <c r="I7" s="35">
        <v>16</v>
      </c>
      <c r="J7" s="36">
        <f aca="true" t="shared" si="0" ref="J7:J9">20*I7/59</f>
        <v>5.423728813559322</v>
      </c>
      <c r="K7" s="37">
        <v>17</v>
      </c>
      <c r="L7" s="36">
        <f aca="true" t="shared" si="1" ref="L7:L9">30*K7/17</f>
        <v>30</v>
      </c>
      <c r="M7" s="35">
        <v>39.37</v>
      </c>
      <c r="N7" s="36">
        <f aca="true" t="shared" si="2" ref="N7:N9">20*39.37/M7</f>
        <v>20</v>
      </c>
      <c r="O7" s="38"/>
      <c r="P7" s="39"/>
      <c r="Q7" s="35">
        <v>32.75</v>
      </c>
      <c r="R7" s="36">
        <f aca="true" t="shared" si="3" ref="R7:R9">30*32.75/Q7</f>
        <v>30</v>
      </c>
      <c r="S7" s="40">
        <f aca="true" t="shared" si="4" ref="S7:S9">SUM(J7,L7,N7,R7)</f>
        <v>85.42372881355932</v>
      </c>
      <c r="T7" s="41">
        <v>1</v>
      </c>
      <c r="U7" s="42" t="s">
        <v>32</v>
      </c>
      <c r="V7" s="43" t="s">
        <v>42</v>
      </c>
    </row>
    <row r="8" spans="1:23" s="44" customFormat="1" ht="31.5" customHeight="1">
      <c r="A8" s="54" t="s">
        <v>43</v>
      </c>
      <c r="B8" s="55" t="s">
        <v>44</v>
      </c>
      <c r="C8" s="30" t="s">
        <v>45</v>
      </c>
      <c r="D8" s="31" t="s">
        <v>46</v>
      </c>
      <c r="E8" s="31" t="s">
        <v>2</v>
      </c>
      <c r="F8" s="56" t="s">
        <v>47</v>
      </c>
      <c r="G8" s="33" t="s">
        <v>41</v>
      </c>
      <c r="H8" s="57">
        <v>10</v>
      </c>
      <c r="I8" s="35">
        <v>19</v>
      </c>
      <c r="J8" s="36">
        <f t="shared" si="0"/>
        <v>6.440677966101695</v>
      </c>
      <c r="K8" s="37">
        <v>14.4</v>
      </c>
      <c r="L8" s="36">
        <f t="shared" si="1"/>
        <v>25.41176470588235</v>
      </c>
      <c r="M8" s="35">
        <v>44.41</v>
      </c>
      <c r="N8" s="36">
        <f t="shared" si="2"/>
        <v>17.730240936725963</v>
      </c>
      <c r="O8" s="38"/>
      <c r="P8" s="39"/>
      <c r="Q8" s="35">
        <v>32.85</v>
      </c>
      <c r="R8" s="36">
        <f t="shared" si="3"/>
        <v>29.908675799086758</v>
      </c>
      <c r="S8" s="40">
        <f t="shared" si="4"/>
        <v>79.49135940779676</v>
      </c>
      <c r="T8" s="41">
        <v>2</v>
      </c>
      <c r="U8" s="42" t="s">
        <v>48</v>
      </c>
      <c r="V8" s="43" t="s">
        <v>42</v>
      </c>
      <c r="W8" s="6"/>
    </row>
    <row r="9" spans="1:23" s="44" customFormat="1" ht="31.5" customHeight="1">
      <c r="A9" s="54" t="s">
        <v>49</v>
      </c>
      <c r="B9" s="55" t="s">
        <v>50</v>
      </c>
      <c r="C9" s="30" t="s">
        <v>51</v>
      </c>
      <c r="D9" s="31" t="s">
        <v>52</v>
      </c>
      <c r="E9" s="31" t="s">
        <v>2</v>
      </c>
      <c r="F9" s="32" t="s">
        <v>30</v>
      </c>
      <c r="G9" s="33" t="s">
        <v>41</v>
      </c>
      <c r="H9" s="34">
        <v>9</v>
      </c>
      <c r="I9" s="35">
        <v>7</v>
      </c>
      <c r="J9" s="36">
        <f t="shared" si="0"/>
        <v>2.3728813559322033</v>
      </c>
      <c r="K9" s="37">
        <v>14.35</v>
      </c>
      <c r="L9" s="36">
        <f t="shared" si="1"/>
        <v>25.323529411764707</v>
      </c>
      <c r="M9" s="35">
        <v>44.34</v>
      </c>
      <c r="N9" s="36">
        <f t="shared" si="2"/>
        <v>17.75823184483536</v>
      </c>
      <c r="O9" s="38"/>
      <c r="P9" s="39"/>
      <c r="Q9" s="35">
        <v>70.57</v>
      </c>
      <c r="R9" s="36">
        <f t="shared" si="3"/>
        <v>13.922346606206604</v>
      </c>
      <c r="S9" s="40">
        <f t="shared" si="4"/>
        <v>59.37698921873887</v>
      </c>
      <c r="T9" s="41">
        <v>3</v>
      </c>
      <c r="U9" s="42" t="s">
        <v>48</v>
      </c>
      <c r="V9" s="43" t="s">
        <v>42</v>
      </c>
      <c r="W9" s="6"/>
    </row>
    <row r="10" ht="23.25" customHeight="1"/>
    <row r="11" spans="2:10" ht="15">
      <c r="B11" s="45" t="s">
        <v>53</v>
      </c>
      <c r="C11" s="45"/>
      <c r="D11" s="45"/>
      <c r="E11" s="45"/>
      <c r="F11" s="45"/>
      <c r="G11" s="45"/>
      <c r="H11" s="45"/>
      <c r="I11" s="45"/>
      <c r="J11" s="45"/>
    </row>
    <row r="12" spans="3:8" ht="12.75">
      <c r="C12" s="2"/>
      <c r="H12" s="3"/>
    </row>
    <row r="13" spans="2:8" ht="12.75">
      <c r="B13" s="2" t="s">
        <v>35</v>
      </c>
      <c r="C13" s="2"/>
      <c r="H13" s="3"/>
    </row>
  </sheetData>
  <sheetProtection selectLockedCells="1" selectUnlockedCells="1"/>
  <mergeCells count="30">
    <mergeCell ref="A1:T1"/>
    <mergeCell ref="A2:C2"/>
    <mergeCell ref="C3:H3"/>
    <mergeCell ref="A4:A6"/>
    <mergeCell ref="B4:B6"/>
    <mergeCell ref="C4:C6"/>
    <mergeCell ref="D4:D6"/>
    <mergeCell ref="E4:E6"/>
    <mergeCell ref="F4:F6"/>
    <mergeCell ref="G4:G6"/>
    <mergeCell ref="H4:H6"/>
    <mergeCell ref="I4:J4"/>
    <mergeCell ref="K4:L4"/>
    <mergeCell ref="M4:N4"/>
    <mergeCell ref="O4:R4"/>
    <mergeCell ref="S4:S6"/>
    <mergeCell ref="T4:T6"/>
    <mergeCell ref="U4:U6"/>
    <mergeCell ref="V4:V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1:J11"/>
  </mergeCells>
  <printOptions horizontalCentered="1"/>
  <pageMargins left="0.19652777777777777" right="0.19652777777777777" top="0.19652777777777777" bottom="0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1" sqref="U11"/>
    </sheetView>
  </sheetViews>
  <sheetFormatPr defaultColWidth="8.00390625" defaultRowHeight="15"/>
  <cols>
    <col min="1" max="1" width="4.421875" style="1" customWidth="1"/>
    <col min="2" max="2" width="14.8515625" style="2" customWidth="1"/>
    <col min="3" max="3" width="14.00390625" style="2" customWidth="1"/>
    <col min="4" max="4" width="16.7109375" style="2" customWidth="1"/>
    <col min="5" max="5" width="17.7109375" style="2" customWidth="1"/>
    <col min="6" max="6" width="76.8515625" style="2" hidden="1" customWidth="1"/>
    <col min="7" max="7" width="23.28125" style="2" customWidth="1"/>
    <col min="8" max="8" width="6.28125" style="3" customWidth="1"/>
    <col min="9" max="18" width="7.140625" style="2" customWidth="1"/>
    <col min="19" max="19" width="7.8515625" style="2" customWidth="1"/>
    <col min="20" max="20" width="5.7109375" style="2" customWidth="1"/>
    <col min="21" max="21" width="16.140625" style="2" customWidth="1"/>
    <col min="22" max="22" width="42.140625" style="2" customWidth="1"/>
    <col min="23" max="16384" width="9.140625" style="2" customWidth="1"/>
  </cols>
  <sheetData>
    <row r="1" spans="1:21" s="6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8" ht="15" customHeight="1">
      <c r="A2" s="7" t="s">
        <v>1</v>
      </c>
      <c r="B2" s="7"/>
      <c r="C2" s="7"/>
      <c r="D2" s="48"/>
      <c r="E2" s="48"/>
      <c r="F2" s="48"/>
      <c r="G2" s="58" t="s">
        <v>2</v>
      </c>
      <c r="H2" s="48"/>
    </row>
    <row r="3" spans="1:8" ht="30" customHeight="1">
      <c r="A3" s="50" t="s">
        <v>54</v>
      </c>
      <c r="B3" s="59"/>
      <c r="C3" s="60" t="s">
        <v>29</v>
      </c>
      <c r="D3" s="61" t="s">
        <v>29</v>
      </c>
      <c r="E3" s="61"/>
      <c r="F3" s="61"/>
      <c r="G3" s="62" t="s">
        <v>29</v>
      </c>
      <c r="H3" s="61"/>
    </row>
    <row r="4" spans="1:22" s="6" customFormat="1" ht="33" customHeight="1">
      <c r="A4" s="52" t="s">
        <v>4</v>
      </c>
      <c r="B4" s="53" t="s">
        <v>5</v>
      </c>
      <c r="C4" s="53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8" t="s">
        <v>11</v>
      </c>
      <c r="I4" s="19" t="s">
        <v>12</v>
      </c>
      <c r="J4" s="19"/>
      <c r="K4" s="19" t="s">
        <v>13</v>
      </c>
      <c r="L4" s="19"/>
      <c r="M4" s="20" t="s">
        <v>14</v>
      </c>
      <c r="N4" s="20"/>
      <c r="O4" s="21" t="s">
        <v>15</v>
      </c>
      <c r="P4" s="21"/>
      <c r="Q4" s="21"/>
      <c r="R4" s="21"/>
      <c r="S4" s="22" t="s">
        <v>16</v>
      </c>
      <c r="T4" s="23" t="s">
        <v>17</v>
      </c>
      <c r="U4" s="23" t="s">
        <v>18</v>
      </c>
      <c r="V4" s="24" t="s">
        <v>19</v>
      </c>
    </row>
    <row r="5" spans="1:22" s="6" customFormat="1" ht="14.25" customHeight="1">
      <c r="A5" s="52"/>
      <c r="B5" s="53"/>
      <c r="C5" s="53"/>
      <c r="D5" s="17"/>
      <c r="E5" s="18"/>
      <c r="F5" s="17"/>
      <c r="G5" s="17"/>
      <c r="H5" s="18"/>
      <c r="I5" s="25" t="s">
        <v>20</v>
      </c>
      <c r="J5" s="22" t="s">
        <v>21</v>
      </c>
      <c r="K5" s="26" t="s">
        <v>22</v>
      </c>
      <c r="L5" s="22" t="s">
        <v>21</v>
      </c>
      <c r="M5" s="26" t="s">
        <v>22</v>
      </c>
      <c r="N5" s="22" t="s">
        <v>21</v>
      </c>
      <c r="O5" s="27" t="s">
        <v>23</v>
      </c>
      <c r="P5" s="27" t="s">
        <v>24</v>
      </c>
      <c r="Q5" s="25" t="s">
        <v>25</v>
      </c>
      <c r="R5" s="22" t="s">
        <v>21</v>
      </c>
      <c r="S5" s="22"/>
      <c r="T5" s="23"/>
      <c r="U5" s="23"/>
      <c r="V5" s="24"/>
    </row>
    <row r="6" spans="1:22" s="6" customFormat="1" ht="25.5" customHeight="1">
      <c r="A6" s="52"/>
      <c r="B6" s="53"/>
      <c r="C6" s="53"/>
      <c r="D6" s="17"/>
      <c r="E6" s="18"/>
      <c r="F6" s="17"/>
      <c r="G6" s="17"/>
      <c r="H6" s="18"/>
      <c r="I6" s="25"/>
      <c r="J6" s="22"/>
      <c r="K6" s="26"/>
      <c r="L6" s="22"/>
      <c r="M6" s="26"/>
      <c r="N6" s="22"/>
      <c r="O6" s="27"/>
      <c r="P6" s="27"/>
      <c r="Q6" s="25"/>
      <c r="R6" s="22"/>
      <c r="S6" s="22"/>
      <c r="T6" s="23"/>
      <c r="U6" s="23"/>
      <c r="V6" s="24"/>
    </row>
    <row r="7" spans="1:22" s="44" customFormat="1" ht="31.5" customHeight="1">
      <c r="A7" s="28" t="s">
        <v>26</v>
      </c>
      <c r="B7" s="29" t="s">
        <v>55</v>
      </c>
      <c r="C7" s="30" t="s">
        <v>56</v>
      </c>
      <c r="D7" s="31" t="s">
        <v>57</v>
      </c>
      <c r="E7" s="31" t="s">
        <v>2</v>
      </c>
      <c r="F7" s="56" t="s">
        <v>58</v>
      </c>
      <c r="G7" s="33" t="s">
        <v>41</v>
      </c>
      <c r="H7" s="63">
        <v>8</v>
      </c>
      <c r="I7" s="64">
        <v>15</v>
      </c>
      <c r="J7" s="36">
        <f aca="true" t="shared" si="0" ref="J7:J10">20*I7/46</f>
        <v>6.521739130434782</v>
      </c>
      <c r="K7" s="37">
        <v>16.3</v>
      </c>
      <c r="L7" s="36">
        <f aca="true" t="shared" si="1" ref="L7:L10">30*K7/16.8</f>
        <v>29.107142857142858</v>
      </c>
      <c r="M7" s="35">
        <v>39.57</v>
      </c>
      <c r="N7" s="36">
        <f aca="true" t="shared" si="2" ref="N7:N10">20*39.57/M7</f>
        <v>20</v>
      </c>
      <c r="O7" s="38" t="s">
        <v>29</v>
      </c>
      <c r="P7" s="39" t="s">
        <v>29</v>
      </c>
      <c r="Q7" s="35">
        <v>68.41</v>
      </c>
      <c r="R7" s="36">
        <f aca="true" t="shared" si="3" ref="R7:R10">30*68.41/Q7</f>
        <v>29.999999999999996</v>
      </c>
      <c r="S7" s="40">
        <f aca="true" t="shared" si="4" ref="S7:S10">SUM(J7,L7,N7,R7)</f>
        <v>85.62888198757764</v>
      </c>
      <c r="T7" s="41">
        <v>1</v>
      </c>
      <c r="U7" s="65" t="s">
        <v>59</v>
      </c>
      <c r="V7" s="43" t="s">
        <v>60</v>
      </c>
    </row>
    <row r="8" spans="1:22" s="44" customFormat="1" ht="31.5" customHeight="1">
      <c r="A8" s="28" t="s">
        <v>43</v>
      </c>
      <c r="B8" s="29" t="s">
        <v>61</v>
      </c>
      <c r="C8" s="30" t="s">
        <v>62</v>
      </c>
      <c r="D8" s="31" t="s">
        <v>57</v>
      </c>
      <c r="E8" s="31" t="s">
        <v>2</v>
      </c>
      <c r="F8" s="56" t="s">
        <v>47</v>
      </c>
      <c r="G8" s="33" t="s">
        <v>41</v>
      </c>
      <c r="H8" s="63">
        <v>7</v>
      </c>
      <c r="I8" s="64">
        <v>17</v>
      </c>
      <c r="J8" s="36">
        <f t="shared" si="0"/>
        <v>7.391304347826087</v>
      </c>
      <c r="K8" s="37">
        <v>16.8</v>
      </c>
      <c r="L8" s="36">
        <f t="shared" si="1"/>
        <v>30</v>
      </c>
      <c r="M8" s="35">
        <v>42.42</v>
      </c>
      <c r="N8" s="36">
        <f t="shared" si="2"/>
        <v>18.656294200848656</v>
      </c>
      <c r="O8" s="38" t="s">
        <v>29</v>
      </c>
      <c r="P8" s="39" t="s">
        <v>29</v>
      </c>
      <c r="Q8" s="35">
        <v>69.73</v>
      </c>
      <c r="R8" s="36">
        <f t="shared" si="3"/>
        <v>29.43209522443711</v>
      </c>
      <c r="S8" s="40">
        <f t="shared" si="4"/>
        <v>85.47969377311185</v>
      </c>
      <c r="T8" s="41">
        <v>2</v>
      </c>
      <c r="U8" s="65" t="s">
        <v>63</v>
      </c>
      <c r="V8" s="43" t="s">
        <v>64</v>
      </c>
    </row>
    <row r="9" spans="1:22" s="44" customFormat="1" ht="31.5" customHeight="1">
      <c r="A9" s="28" t="s">
        <v>49</v>
      </c>
      <c r="B9" s="29" t="s">
        <v>65</v>
      </c>
      <c r="C9" s="30" t="s">
        <v>66</v>
      </c>
      <c r="D9" s="31" t="s">
        <v>57</v>
      </c>
      <c r="E9" s="31" t="s">
        <v>2</v>
      </c>
      <c r="F9" s="32" t="s">
        <v>67</v>
      </c>
      <c r="G9" s="33" t="s">
        <v>41</v>
      </c>
      <c r="H9" s="63">
        <v>7</v>
      </c>
      <c r="I9" s="64">
        <v>17</v>
      </c>
      <c r="J9" s="36">
        <f t="shared" si="0"/>
        <v>7.391304347826087</v>
      </c>
      <c r="K9" s="37">
        <v>13</v>
      </c>
      <c r="L9" s="36">
        <f t="shared" si="1"/>
        <v>23.21428571428571</v>
      </c>
      <c r="M9" s="35">
        <v>52.23</v>
      </c>
      <c r="N9" s="36">
        <f t="shared" si="2"/>
        <v>15.152211372774268</v>
      </c>
      <c r="O9" s="38" t="s">
        <v>29</v>
      </c>
      <c r="P9" s="39" t="s">
        <v>29</v>
      </c>
      <c r="Q9" s="35">
        <v>71.41</v>
      </c>
      <c r="R9" s="36">
        <f t="shared" si="3"/>
        <v>28.739672314801847</v>
      </c>
      <c r="S9" s="40">
        <f t="shared" si="4"/>
        <v>74.49747374968791</v>
      </c>
      <c r="T9" s="41">
        <v>3</v>
      </c>
      <c r="U9" s="65" t="s">
        <v>63</v>
      </c>
      <c r="V9" s="43" t="s">
        <v>64</v>
      </c>
    </row>
    <row r="10" spans="1:22" s="44" customFormat="1" ht="31.5" customHeight="1">
      <c r="A10" s="28" t="s">
        <v>68</v>
      </c>
      <c r="B10" s="29" t="s">
        <v>69</v>
      </c>
      <c r="C10" s="30" t="s">
        <v>70</v>
      </c>
      <c r="D10" s="31" t="s">
        <v>71</v>
      </c>
      <c r="E10" s="31" t="s">
        <v>2</v>
      </c>
      <c r="F10" s="56" t="s">
        <v>72</v>
      </c>
      <c r="G10" s="33" t="s">
        <v>73</v>
      </c>
      <c r="H10" s="63">
        <v>8</v>
      </c>
      <c r="I10" s="64">
        <v>13</v>
      </c>
      <c r="J10" s="36">
        <f t="shared" si="0"/>
        <v>5.6521739130434785</v>
      </c>
      <c r="K10" s="37">
        <v>14.3</v>
      </c>
      <c r="L10" s="36">
        <f t="shared" si="1"/>
        <v>25.535714285714285</v>
      </c>
      <c r="M10" s="35">
        <v>57.95</v>
      </c>
      <c r="N10" s="36">
        <f t="shared" si="2"/>
        <v>13.65660051768766</v>
      </c>
      <c r="O10" s="38" t="s">
        <v>29</v>
      </c>
      <c r="P10" s="39" t="s">
        <v>29</v>
      </c>
      <c r="Q10" s="35">
        <v>71.05</v>
      </c>
      <c r="R10" s="36">
        <f t="shared" si="3"/>
        <v>28.88529204785362</v>
      </c>
      <c r="S10" s="40">
        <f t="shared" si="4"/>
        <v>73.72978076429904</v>
      </c>
      <c r="T10" s="41">
        <v>4</v>
      </c>
      <c r="U10" s="65" t="s">
        <v>63</v>
      </c>
      <c r="V10" s="43" t="s">
        <v>74</v>
      </c>
    </row>
    <row r="11" ht="40.5" customHeight="1"/>
    <row r="12" spans="2:10" ht="15" customHeight="1">
      <c r="B12" s="45" t="s">
        <v>53</v>
      </c>
      <c r="C12" s="45"/>
      <c r="D12" s="45"/>
      <c r="E12" s="45"/>
      <c r="F12" s="45"/>
      <c r="G12" s="45"/>
      <c r="H12" s="45"/>
      <c r="I12" s="45"/>
      <c r="J12" s="45"/>
    </row>
    <row r="14" ht="12.75">
      <c r="B14" s="2" t="s">
        <v>35</v>
      </c>
    </row>
  </sheetData>
  <sheetProtection selectLockedCells="1" selectUnlockedCells="1"/>
  <mergeCells count="29">
    <mergeCell ref="A1:T1"/>
    <mergeCell ref="A2:C2"/>
    <mergeCell ref="A4:A6"/>
    <mergeCell ref="B4:B6"/>
    <mergeCell ref="C4:C6"/>
    <mergeCell ref="D4:D6"/>
    <mergeCell ref="E4:E6"/>
    <mergeCell ref="F4:F6"/>
    <mergeCell ref="G4:G6"/>
    <mergeCell ref="H4:H6"/>
    <mergeCell ref="I4:J4"/>
    <mergeCell ref="K4:L4"/>
    <mergeCell ref="M4:N4"/>
    <mergeCell ref="O4:R4"/>
    <mergeCell ref="S4:S6"/>
    <mergeCell ref="T4:T6"/>
    <mergeCell ref="U4:U6"/>
    <mergeCell ref="V4:V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2:J12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" sqref="E8"/>
    </sheetView>
  </sheetViews>
  <sheetFormatPr defaultColWidth="8.00390625" defaultRowHeight="15"/>
  <cols>
    <col min="1" max="1" width="4.421875" style="1" customWidth="1"/>
    <col min="2" max="2" width="19.7109375" style="2" customWidth="1"/>
    <col min="3" max="3" width="13.00390625" style="2" customWidth="1"/>
    <col min="4" max="4" width="17.421875" style="2" customWidth="1"/>
    <col min="5" max="5" width="18.28125" style="2" customWidth="1"/>
    <col min="6" max="6" width="74.8515625" style="2" hidden="1" customWidth="1"/>
    <col min="7" max="7" width="24.140625" style="2" customWidth="1"/>
    <col min="8" max="8" width="6.140625" style="3" customWidth="1"/>
    <col min="9" max="18" width="7.140625" style="2" customWidth="1"/>
    <col min="19" max="19" width="7.7109375" style="2" customWidth="1"/>
    <col min="20" max="20" width="5.7109375" style="2" customWidth="1"/>
    <col min="21" max="21" width="16.00390625" style="2" customWidth="1"/>
    <col min="22" max="22" width="42.1406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6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8" ht="15" customHeight="1">
      <c r="A2" s="7" t="s">
        <v>1</v>
      </c>
      <c r="B2" s="7"/>
      <c r="C2" s="7"/>
      <c r="D2" s="48"/>
      <c r="E2" s="48"/>
      <c r="F2" s="48"/>
      <c r="G2" s="48" t="s">
        <v>2</v>
      </c>
      <c r="H2" s="48"/>
    </row>
    <row r="3" spans="1:8" ht="23.25" customHeight="1">
      <c r="A3" s="61" t="s">
        <v>75</v>
      </c>
      <c r="B3" s="61"/>
      <c r="C3" s="66" t="s">
        <v>29</v>
      </c>
      <c r="D3" s="66"/>
      <c r="E3" s="66"/>
      <c r="F3" s="66"/>
      <c r="G3" s="66"/>
      <c r="H3" s="66"/>
    </row>
    <row r="4" spans="1:31" s="6" customFormat="1" ht="35.25" customHeight="1">
      <c r="A4" s="52" t="s">
        <v>4</v>
      </c>
      <c r="B4" s="53" t="s">
        <v>5</v>
      </c>
      <c r="C4" s="53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8" t="s">
        <v>11</v>
      </c>
      <c r="I4" s="19" t="s">
        <v>12</v>
      </c>
      <c r="J4" s="19"/>
      <c r="K4" s="19" t="s">
        <v>13</v>
      </c>
      <c r="L4" s="19"/>
      <c r="M4" s="20" t="s">
        <v>14</v>
      </c>
      <c r="N4" s="20"/>
      <c r="O4" s="21" t="s">
        <v>15</v>
      </c>
      <c r="P4" s="21"/>
      <c r="Q4" s="21"/>
      <c r="R4" s="21"/>
      <c r="S4" s="22" t="s">
        <v>16</v>
      </c>
      <c r="T4" s="23" t="s">
        <v>17</v>
      </c>
      <c r="U4" s="23" t="s">
        <v>18</v>
      </c>
      <c r="V4" s="24" t="s">
        <v>19</v>
      </c>
      <c r="W4" s="67" t="s">
        <v>76</v>
      </c>
      <c r="X4" s="68" t="s">
        <v>77</v>
      </c>
      <c r="Y4" s="68" t="s">
        <v>78</v>
      </c>
      <c r="Z4" s="68" t="s">
        <v>29</v>
      </c>
      <c r="AD4" s="2"/>
      <c r="AE4" s="2"/>
    </row>
    <row r="5" spans="1:31" s="6" customFormat="1" ht="14.25" customHeight="1">
      <c r="A5" s="52"/>
      <c r="B5" s="53"/>
      <c r="C5" s="53"/>
      <c r="D5" s="17"/>
      <c r="E5" s="18"/>
      <c r="F5" s="17"/>
      <c r="G5" s="17"/>
      <c r="H5" s="18"/>
      <c r="I5" s="25" t="s">
        <v>20</v>
      </c>
      <c r="J5" s="22" t="s">
        <v>21</v>
      </c>
      <c r="K5" s="26" t="s">
        <v>22</v>
      </c>
      <c r="L5" s="22" t="s">
        <v>21</v>
      </c>
      <c r="M5" s="26" t="s">
        <v>22</v>
      </c>
      <c r="N5" s="22" t="s">
        <v>21</v>
      </c>
      <c r="O5" s="27" t="s">
        <v>23</v>
      </c>
      <c r="P5" s="27" t="s">
        <v>24</v>
      </c>
      <c r="Q5" s="25" t="s">
        <v>25</v>
      </c>
      <c r="R5" s="22" t="s">
        <v>21</v>
      </c>
      <c r="S5" s="22"/>
      <c r="T5" s="23"/>
      <c r="U5" s="23"/>
      <c r="V5" s="24"/>
      <c r="W5" s="67"/>
      <c r="X5" s="68"/>
      <c r="Y5" s="68"/>
      <c r="Z5" s="68"/>
      <c r="AD5" s="2"/>
      <c r="AE5" s="2"/>
    </row>
    <row r="6" spans="1:31" s="6" customFormat="1" ht="28.5" customHeight="1">
      <c r="A6" s="52"/>
      <c r="B6" s="53"/>
      <c r="C6" s="53"/>
      <c r="D6" s="17"/>
      <c r="E6" s="18"/>
      <c r="F6" s="17"/>
      <c r="G6" s="17"/>
      <c r="H6" s="18"/>
      <c r="I6" s="25"/>
      <c r="J6" s="22"/>
      <c r="K6" s="26"/>
      <c r="L6" s="22"/>
      <c r="M6" s="26"/>
      <c r="N6" s="22"/>
      <c r="O6" s="27"/>
      <c r="P6" s="27"/>
      <c r="Q6" s="25"/>
      <c r="R6" s="22"/>
      <c r="S6" s="22"/>
      <c r="T6" s="23"/>
      <c r="U6" s="23"/>
      <c r="V6" s="24"/>
      <c r="W6" s="67"/>
      <c r="X6" s="68"/>
      <c r="Y6" s="68"/>
      <c r="Z6" s="68"/>
      <c r="AD6" s="2"/>
      <c r="AE6" s="2"/>
    </row>
    <row r="7" spans="1:31" s="44" customFormat="1" ht="31.5" customHeight="1">
      <c r="A7" s="28" t="s">
        <v>26</v>
      </c>
      <c r="B7" s="29" t="s">
        <v>79</v>
      </c>
      <c r="C7" s="30" t="s">
        <v>80</v>
      </c>
      <c r="D7" s="31" t="s">
        <v>81</v>
      </c>
      <c r="E7" s="31" t="s">
        <v>2</v>
      </c>
      <c r="F7" s="56" t="s">
        <v>82</v>
      </c>
      <c r="G7" s="33" t="s">
        <v>73</v>
      </c>
      <c r="H7" s="63">
        <v>8</v>
      </c>
      <c r="I7" s="64">
        <v>16</v>
      </c>
      <c r="J7" s="36">
        <f aca="true" t="shared" si="0" ref="J7:J12">20*I7/46</f>
        <v>6.956521739130435</v>
      </c>
      <c r="K7" s="37">
        <v>17.4</v>
      </c>
      <c r="L7" s="36">
        <f aca="true" t="shared" si="1" ref="L7:L12">30*K7/17.4</f>
        <v>30.000000000000004</v>
      </c>
      <c r="M7" s="35">
        <v>36.16</v>
      </c>
      <c r="N7" s="36">
        <f aca="true" t="shared" si="2" ref="N7:N12">20*36.16/M7</f>
        <v>20</v>
      </c>
      <c r="O7" s="38" t="s">
        <v>29</v>
      </c>
      <c r="P7" s="39" t="s">
        <v>29</v>
      </c>
      <c r="Q7" s="35">
        <v>66.27</v>
      </c>
      <c r="R7" s="36">
        <f aca="true" t="shared" si="3" ref="R7:R12">30*66.27/Q7</f>
        <v>30</v>
      </c>
      <c r="S7" s="40">
        <f aca="true" t="shared" si="4" ref="S7:S12">SUM(J7,L7,N7,R7)</f>
        <v>86.95652173913044</v>
      </c>
      <c r="T7" s="41">
        <v>1</v>
      </c>
      <c r="U7" s="65" t="s">
        <v>59</v>
      </c>
      <c r="V7" s="43" t="s">
        <v>74</v>
      </c>
      <c r="W7" s="69"/>
      <c r="X7" s="67"/>
      <c r="Y7" s="67"/>
      <c r="Z7" s="67"/>
      <c r="AA7" s="67">
        <v>1</v>
      </c>
      <c r="AB7" s="44">
        <v>4</v>
      </c>
      <c r="AD7" s="2"/>
      <c r="AE7" s="2"/>
    </row>
    <row r="8" spans="1:31" s="44" customFormat="1" ht="31.5" customHeight="1">
      <c r="A8" s="28" t="s">
        <v>43</v>
      </c>
      <c r="B8" s="29" t="s">
        <v>83</v>
      </c>
      <c r="C8" s="30" t="s">
        <v>84</v>
      </c>
      <c r="D8" s="31" t="s">
        <v>85</v>
      </c>
      <c r="E8" s="31" t="s">
        <v>2</v>
      </c>
      <c r="F8" s="56" t="s">
        <v>47</v>
      </c>
      <c r="G8" s="33" t="s">
        <v>73</v>
      </c>
      <c r="H8" s="63">
        <v>7</v>
      </c>
      <c r="I8" s="64">
        <v>31</v>
      </c>
      <c r="J8" s="36">
        <f t="shared" si="0"/>
        <v>13.478260869565217</v>
      </c>
      <c r="K8" s="37">
        <v>13.6</v>
      </c>
      <c r="L8" s="36">
        <f t="shared" si="1"/>
        <v>23.448275862068968</v>
      </c>
      <c r="M8" s="35">
        <v>42.44</v>
      </c>
      <c r="N8" s="36">
        <f t="shared" si="2"/>
        <v>17.04052780395853</v>
      </c>
      <c r="O8" s="38" t="s">
        <v>29</v>
      </c>
      <c r="P8" s="39" t="s">
        <v>29</v>
      </c>
      <c r="Q8" s="35">
        <v>93.71</v>
      </c>
      <c r="R8" s="36">
        <f t="shared" si="3"/>
        <v>21.21545192615516</v>
      </c>
      <c r="S8" s="40">
        <f t="shared" si="4"/>
        <v>75.18251646174787</v>
      </c>
      <c r="T8" s="41">
        <v>2</v>
      </c>
      <c r="U8" s="65" t="s">
        <v>63</v>
      </c>
      <c r="V8" s="43" t="s">
        <v>74</v>
      </c>
      <c r="W8" s="69"/>
      <c r="X8" s="67"/>
      <c r="Y8" s="67"/>
      <c r="Z8" s="67"/>
      <c r="AA8" s="67">
        <v>3</v>
      </c>
      <c r="AB8" s="44">
        <v>16</v>
      </c>
      <c r="AD8" s="2"/>
      <c r="AE8" s="2"/>
    </row>
    <row r="9" spans="1:31" s="44" customFormat="1" ht="31.5" customHeight="1">
      <c r="A9" s="28" t="s">
        <v>49</v>
      </c>
      <c r="B9" s="29" t="s">
        <v>86</v>
      </c>
      <c r="C9" s="30" t="s">
        <v>87</v>
      </c>
      <c r="D9" s="31" t="s">
        <v>88</v>
      </c>
      <c r="E9" s="31" t="s">
        <v>2</v>
      </c>
      <c r="F9" s="32" t="s">
        <v>89</v>
      </c>
      <c r="G9" s="33" t="s">
        <v>73</v>
      </c>
      <c r="H9" s="63">
        <v>7</v>
      </c>
      <c r="I9" s="64">
        <v>19</v>
      </c>
      <c r="J9" s="36">
        <f t="shared" si="0"/>
        <v>8.26086956521739</v>
      </c>
      <c r="K9" s="37">
        <v>15.9</v>
      </c>
      <c r="L9" s="36">
        <f t="shared" si="1"/>
        <v>27.413793103448278</v>
      </c>
      <c r="M9" s="35">
        <v>40.82</v>
      </c>
      <c r="N9" s="36">
        <f t="shared" si="2"/>
        <v>17.71680548750612</v>
      </c>
      <c r="O9" s="38" t="s">
        <v>29</v>
      </c>
      <c r="P9" s="39" t="s">
        <v>29</v>
      </c>
      <c r="Q9" s="35">
        <v>94.9</v>
      </c>
      <c r="R9" s="36">
        <f t="shared" si="3"/>
        <v>20.949420442571125</v>
      </c>
      <c r="S9" s="40">
        <f t="shared" si="4"/>
        <v>74.34088859874291</v>
      </c>
      <c r="T9" s="41">
        <v>3</v>
      </c>
      <c r="U9" s="65" t="s">
        <v>63</v>
      </c>
      <c r="V9" s="43" t="s">
        <v>74</v>
      </c>
      <c r="W9" s="69"/>
      <c r="X9" s="67"/>
      <c r="Y9" s="67"/>
      <c r="Z9" s="67"/>
      <c r="AA9" s="67">
        <v>4</v>
      </c>
      <c r="AB9" s="44">
        <v>19</v>
      </c>
      <c r="AD9" s="2"/>
      <c r="AE9" s="2"/>
    </row>
    <row r="10" spans="1:28" s="44" customFormat="1" ht="31.5" customHeight="1">
      <c r="A10" s="28" t="s">
        <v>68</v>
      </c>
      <c r="B10" s="29" t="s">
        <v>90</v>
      </c>
      <c r="C10" s="30" t="s">
        <v>91</v>
      </c>
      <c r="D10" s="31" t="s">
        <v>92</v>
      </c>
      <c r="E10" s="31" t="s">
        <v>2</v>
      </c>
      <c r="F10" s="56" t="s">
        <v>72</v>
      </c>
      <c r="G10" s="33" t="s">
        <v>41</v>
      </c>
      <c r="H10" s="63">
        <v>8</v>
      </c>
      <c r="I10" s="64">
        <v>9</v>
      </c>
      <c r="J10" s="36">
        <f t="shared" si="0"/>
        <v>3.9130434782608696</v>
      </c>
      <c r="K10" s="37">
        <v>17.4</v>
      </c>
      <c r="L10" s="36">
        <f t="shared" si="1"/>
        <v>30.000000000000004</v>
      </c>
      <c r="M10" s="35">
        <v>45.85</v>
      </c>
      <c r="N10" s="36">
        <f t="shared" si="2"/>
        <v>15.773173391494</v>
      </c>
      <c r="O10" s="38" t="s">
        <v>29</v>
      </c>
      <c r="P10" s="39" t="s">
        <v>29</v>
      </c>
      <c r="Q10" s="35">
        <v>102.09</v>
      </c>
      <c r="R10" s="36">
        <f t="shared" si="3"/>
        <v>19.473993535116072</v>
      </c>
      <c r="S10" s="40">
        <f t="shared" si="4"/>
        <v>69.16021040487095</v>
      </c>
      <c r="T10" s="41">
        <v>4</v>
      </c>
      <c r="U10" s="65" t="s">
        <v>93</v>
      </c>
      <c r="V10" s="43" t="s">
        <v>60</v>
      </c>
      <c r="W10" s="69"/>
      <c r="X10" s="67"/>
      <c r="Y10" s="67"/>
      <c r="Z10" s="67"/>
      <c r="AA10" s="67">
        <v>2</v>
      </c>
      <c r="AB10" s="44">
        <v>8</v>
      </c>
    </row>
    <row r="11" spans="1:28" s="44" customFormat="1" ht="31.5" customHeight="1">
      <c r="A11" s="28" t="s">
        <v>94</v>
      </c>
      <c r="B11" s="29" t="s">
        <v>95</v>
      </c>
      <c r="C11" s="30" t="s">
        <v>96</v>
      </c>
      <c r="D11" s="31" t="s">
        <v>97</v>
      </c>
      <c r="E11" s="31" t="s">
        <v>2</v>
      </c>
      <c r="F11" s="56" t="s">
        <v>98</v>
      </c>
      <c r="G11" s="33" t="s">
        <v>99</v>
      </c>
      <c r="H11" s="34">
        <v>7</v>
      </c>
      <c r="I11" s="64">
        <v>11</v>
      </c>
      <c r="J11" s="36">
        <f t="shared" si="0"/>
        <v>4.782608695652174</v>
      </c>
      <c r="K11" s="37">
        <v>11.3</v>
      </c>
      <c r="L11" s="36">
        <f t="shared" si="1"/>
        <v>19.48275862068966</v>
      </c>
      <c r="M11" s="35">
        <v>55.13</v>
      </c>
      <c r="N11" s="36">
        <f t="shared" si="2"/>
        <v>13.118084527480498</v>
      </c>
      <c r="O11" s="38" t="s">
        <v>29</v>
      </c>
      <c r="P11" s="39" t="s">
        <v>29</v>
      </c>
      <c r="Q11" s="35">
        <v>81.54</v>
      </c>
      <c r="R11" s="36">
        <f t="shared" si="3"/>
        <v>24.381898454746135</v>
      </c>
      <c r="S11" s="40">
        <f t="shared" si="4"/>
        <v>61.765350298568464</v>
      </c>
      <c r="T11" s="41">
        <v>5</v>
      </c>
      <c r="U11" s="65" t="s">
        <v>93</v>
      </c>
      <c r="V11" s="43" t="s">
        <v>60</v>
      </c>
      <c r="W11" s="69"/>
      <c r="X11" s="67"/>
      <c r="Y11" s="67"/>
      <c r="Z11" s="67"/>
      <c r="AA11" s="67">
        <v>1</v>
      </c>
      <c r="AB11" s="44">
        <v>3</v>
      </c>
    </row>
    <row r="12" spans="1:28" s="44" customFormat="1" ht="31.5" customHeight="1">
      <c r="A12" s="28" t="s">
        <v>100</v>
      </c>
      <c r="B12" s="29" t="s">
        <v>101</v>
      </c>
      <c r="C12" s="30" t="s">
        <v>102</v>
      </c>
      <c r="D12" s="31" t="s">
        <v>88</v>
      </c>
      <c r="E12" s="31" t="s">
        <v>2</v>
      </c>
      <c r="F12" s="56" t="s">
        <v>72</v>
      </c>
      <c r="G12" s="33" t="s">
        <v>99</v>
      </c>
      <c r="H12" s="34">
        <v>8</v>
      </c>
      <c r="I12" s="64">
        <v>10</v>
      </c>
      <c r="J12" s="36">
        <f t="shared" si="0"/>
        <v>4.3478260869565215</v>
      </c>
      <c r="K12" s="37">
        <v>14.6</v>
      </c>
      <c r="L12" s="36">
        <f t="shared" si="1"/>
        <v>25.172413793103452</v>
      </c>
      <c r="M12" s="35">
        <v>68.24</v>
      </c>
      <c r="N12" s="36">
        <f t="shared" si="2"/>
        <v>10.597889800703399</v>
      </c>
      <c r="O12" s="38" t="s">
        <v>29</v>
      </c>
      <c r="P12" s="39" t="s">
        <v>29</v>
      </c>
      <c r="Q12" s="35">
        <v>97.18</v>
      </c>
      <c r="R12" s="36">
        <f t="shared" si="3"/>
        <v>20.457913150854083</v>
      </c>
      <c r="S12" s="40">
        <f t="shared" si="4"/>
        <v>60.57604283161746</v>
      </c>
      <c r="T12" s="41">
        <v>6</v>
      </c>
      <c r="U12" s="65" t="s">
        <v>93</v>
      </c>
      <c r="V12" s="43" t="s">
        <v>60</v>
      </c>
      <c r="W12" s="69"/>
      <c r="X12" s="67"/>
      <c r="Y12" s="67"/>
      <c r="Z12" s="67"/>
      <c r="AA12" s="67">
        <v>3</v>
      </c>
      <c r="AB12" s="44">
        <v>12</v>
      </c>
    </row>
    <row r="13" spans="3:22" s="2" customFormat="1" ht="36" customHeight="1">
      <c r="C13" s="70" t="s">
        <v>29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46"/>
    </row>
    <row r="14" spans="2:22" ht="15.75" customHeight="1">
      <c r="B14" s="45" t="s">
        <v>53</v>
      </c>
      <c r="C14" s="45"/>
      <c r="D14" s="45"/>
      <c r="E14" s="45"/>
      <c r="F14" s="45"/>
      <c r="G14" s="45"/>
      <c r="H14" s="45"/>
      <c r="I14" s="45"/>
      <c r="J14" s="45"/>
      <c r="K14" s="45"/>
      <c r="V14" s="46"/>
    </row>
    <row r="16" ht="12.75">
      <c r="B16" s="2" t="s">
        <v>35</v>
      </c>
    </row>
  </sheetData>
  <sheetProtection selectLockedCells="1" selectUnlockedCells="1"/>
  <mergeCells count="35">
    <mergeCell ref="A1:T1"/>
    <mergeCell ref="A2:C2"/>
    <mergeCell ref="C3:H3"/>
    <mergeCell ref="A4:A6"/>
    <mergeCell ref="B4:B6"/>
    <mergeCell ref="C4:C6"/>
    <mergeCell ref="D4:D6"/>
    <mergeCell ref="E4:E6"/>
    <mergeCell ref="F4:F6"/>
    <mergeCell ref="G4:G6"/>
    <mergeCell ref="H4:H6"/>
    <mergeCell ref="I4:J4"/>
    <mergeCell ref="K4:L4"/>
    <mergeCell ref="M4:N4"/>
    <mergeCell ref="O4:R4"/>
    <mergeCell ref="S4:S6"/>
    <mergeCell ref="T4:T6"/>
    <mergeCell ref="U4:U6"/>
    <mergeCell ref="V4:V6"/>
    <mergeCell ref="W4:W6"/>
    <mergeCell ref="X4:X6"/>
    <mergeCell ref="Y4:Y6"/>
    <mergeCell ref="Z4:Z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C13:U13"/>
    <mergeCell ref="B14:K14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2020-11-26T07:38:50Z</cp:lastPrinted>
  <dcterms:modified xsi:type="dcterms:W3CDTF">2020-11-26T09:33:55Z</dcterms:modified>
  <cp:category/>
  <cp:version/>
  <cp:contentType/>
  <cp:contentStatus/>
  <cp:revision>1</cp:revision>
</cp:coreProperties>
</file>